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/>
  <mc:AlternateContent xmlns:mc="http://schemas.openxmlformats.org/markup-compatibility/2006">
    <mc:Choice Requires="x15">
      <x15ac:absPath xmlns:x15ac="http://schemas.microsoft.com/office/spreadsheetml/2010/11/ac" url="/Users/nathalielesbre/Downloads/"/>
    </mc:Choice>
  </mc:AlternateContent>
  <bookViews>
    <workbookView xWindow="6560" yWindow="460" windowWidth="28660" windowHeight="20820"/>
  </bookViews>
  <sheets>
    <sheet name="EFT ROI Calculator" sheetId="2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2" l="1"/>
  <c r="F19" i="2"/>
  <c r="F20" i="2"/>
  <c r="F21" i="2"/>
  <c r="B21" i="2"/>
  <c r="B31" i="2"/>
  <c r="B33" i="2"/>
  <c r="F11" i="2"/>
  <c r="N20" i="2"/>
  <c r="N19" i="2"/>
  <c r="N22" i="2"/>
  <c r="B26" i="2"/>
  <c r="B27" i="2"/>
  <c r="F27" i="2"/>
  <c r="B32" i="2"/>
  <c r="D32" i="2"/>
  <c r="G32" i="2"/>
  <c r="D33" i="2"/>
  <c r="E32" i="2"/>
  <c r="F32" i="2"/>
  <c r="H32" i="2"/>
  <c r="I32" i="2"/>
  <c r="B34" i="2"/>
  <c r="H33" i="2"/>
  <c r="G33" i="2"/>
  <c r="G34" i="2"/>
  <c r="F33" i="2"/>
  <c r="E33" i="2"/>
  <c r="E34" i="2"/>
  <c r="H34" i="2"/>
  <c r="D34" i="2"/>
  <c r="F34" i="2"/>
  <c r="I34" i="2"/>
  <c r="I33" i="2"/>
  <c r="H36" i="2"/>
  <c r="H37" i="2"/>
  <c r="G36" i="2"/>
  <c r="G37" i="2"/>
  <c r="E36" i="2"/>
  <c r="E37" i="2"/>
  <c r="F36" i="2"/>
  <c r="F37" i="2"/>
  <c r="D36" i="2"/>
  <c r="I36" i="2"/>
  <c r="D38" i="2"/>
  <c r="D37" i="2"/>
  <c r="I37" i="2"/>
</calcChain>
</file>

<file path=xl/comments1.xml><?xml version="1.0" encoding="utf-8"?>
<comments xmlns="http://schemas.openxmlformats.org/spreadsheetml/2006/main">
  <authors>
    <author>Howard Cribb</author>
  </authors>
  <commentList>
    <comment ref="A16" authorId="0">
      <text>
        <r>
          <rPr>
            <sz val="9"/>
            <color indexed="81"/>
            <rFont val="Tahoma"/>
            <family val="2"/>
          </rPr>
          <t xml:space="preserve">Colored cells below 
can be changed if required
</t>
        </r>
      </text>
    </comment>
  </commentList>
</comments>
</file>

<file path=xl/sharedStrings.xml><?xml version="1.0" encoding="utf-8"?>
<sst xmlns="http://schemas.openxmlformats.org/spreadsheetml/2006/main" count="65" uniqueCount="62">
  <si>
    <t>Total</t>
  </si>
  <si>
    <t>Date&gt;&gt;</t>
  </si>
  <si>
    <t>Postage</t>
  </si>
  <si>
    <t>No. payments per month&gt;&gt;</t>
  </si>
  <si>
    <t>Costs with Orchid EFT Processing</t>
  </si>
  <si>
    <t>Cost with manual checks</t>
  </si>
  <si>
    <t>Handle &amp; file</t>
  </si>
  <si>
    <t>Total Handling Cost per Check</t>
  </si>
  <si>
    <t>Envelope, paper</t>
  </si>
  <si>
    <t>MY SAVINGS per month</t>
  </si>
  <si>
    <t>Cost with Orchid EFT Processing</t>
  </si>
  <si>
    <t>Cost per payment</t>
  </si>
  <si>
    <t>Cost Orchid EFT Processing licence</t>
  </si>
  <si>
    <t>Software Assurance</t>
  </si>
  <si>
    <t>Saving with Orchid EFT Processing</t>
  </si>
  <si>
    <t>Year 1</t>
  </si>
  <si>
    <t>NET SAVING WITH ORCHID EFT PROCESSING</t>
  </si>
  <si>
    <t>Costs per manual check</t>
  </si>
  <si>
    <t xml:space="preserve">This is an indicative calculation only. We recommend you review &amp; verify these results. </t>
  </si>
  <si>
    <t>Time Taken, minutes:</t>
  </si>
  <si>
    <t>Print remittance advice</t>
  </si>
  <si>
    <t>Prepare &amp; sign check</t>
  </si>
  <si>
    <t>Cost for Total Time Taken</t>
  </si>
  <si>
    <t>Payback time months</t>
  </si>
  <si>
    <t>Envelopes</t>
  </si>
  <si>
    <t>Qty</t>
  </si>
  <si>
    <t>Price</t>
  </si>
  <si>
    <t>Each</t>
  </si>
  <si>
    <t>Paper</t>
  </si>
  <si>
    <t>Printing</t>
  </si>
  <si>
    <t>Paper Costs</t>
  </si>
  <si>
    <t>Ream:  500</t>
  </si>
  <si>
    <t>Bank Fee for EFT</t>
  </si>
  <si>
    <t>USA</t>
  </si>
  <si>
    <t>Canada</t>
  </si>
  <si>
    <t>Software Cost</t>
  </si>
  <si>
    <t>Bank Fees</t>
  </si>
  <si>
    <t>This calculator gives an estimate of the savings you can achieve using Orchid EFT Transactions compared with manual checks.</t>
  </si>
  <si>
    <t>Stationery Cost. From OfficeWorks</t>
  </si>
  <si>
    <t>Minutes to process payment /email advice</t>
  </si>
  <si>
    <t xml:space="preserve">Saving per payment with Orchid EFT </t>
  </si>
  <si>
    <t>1. Select your Country&gt;</t>
  </si>
  <si>
    <t>2. ENTER staff cost per hour&gt;&gt;</t>
  </si>
  <si>
    <t>3. ENTER no. payments per month&gt;&gt;</t>
  </si>
  <si>
    <t>4. ENTER bank fee per check&gt;&gt;</t>
  </si>
  <si>
    <t>5. ENTER bank fee per EFT transaction&gt;&gt;</t>
  </si>
  <si>
    <t>Costs Calculated</t>
  </si>
  <si>
    <t>Year 2</t>
  </si>
  <si>
    <t>Year 3</t>
  </si>
  <si>
    <t>Year 4</t>
  </si>
  <si>
    <t>Year 5</t>
  </si>
  <si>
    <t>Annual Savings Calculated</t>
  </si>
  <si>
    <t>Orchid EFT Processing license</t>
  </si>
  <si>
    <t>Cost to process payment/email advice</t>
  </si>
  <si>
    <t xml:space="preserve">                            ORCHID EFT TRANSACTIONS</t>
  </si>
  <si>
    <t xml:space="preserve">                            ROI CALCULATOR</t>
  </si>
  <si>
    <t xml:space="preserve">INSTRUCTIONS. Enter your country, staff &amp; bank costs &amp; number of payments in the blue cells below </t>
  </si>
  <si>
    <t>Enter your Variables, Costs</t>
  </si>
  <si>
    <t>Total, 5 years</t>
  </si>
  <si>
    <t>No allowance is made for taxes or changes in quantity of transactions or costs over time.</t>
  </si>
  <si>
    <t>Additional Cost Information</t>
  </si>
  <si>
    <t>For Customer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</si>
</sst>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164" formatCode="&quot;$&quot;#,##0.00;\-&quot;$&quot;#,##0.00"/>
    <numFmt numFmtId="165" formatCode="_-&quot;$&quot;* #,##0.00_-;\-&quot;$&quot;* #,##0.00_-;_-&quot;$&quot;* &quot;-&quot;??_-;_-@_-"/>
    <numFmt numFmtId="166" formatCode="&quot;$&quot;#,##0"/>
    <numFmt numFmtId="167" formatCode="&quot;$&quot;#,##0.00"/>
    <numFmt numFmtId="168" formatCode="_-&quot;$&quot;* #,##0_-;\-&quot;$&quot;* #,##0_-;_-&quot;$&quot;* &quot;-&quot;??_-;_-@_-"/>
    <numFmt numFmtId="169" formatCode="#,##0.000"/>
    <numFmt numFmtId="170" formatCode="#,##0_ ;\-#,##0\ 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dott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167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indent="1"/>
    </xf>
    <xf numFmtId="0" fontId="5" fillId="0" borderId="0" xfId="0" applyFont="1" applyAlignment="1">
      <alignment horizontal="left" indent="2"/>
    </xf>
    <xf numFmtId="0" fontId="5" fillId="0" borderId="1" xfId="0" applyFont="1" applyBorder="1" applyAlignment="1">
      <alignment horizontal="right" wrapText="1"/>
    </xf>
    <xf numFmtId="168" fontId="0" fillId="0" borderId="0" xfId="1" applyNumberFormat="1" applyFont="1" applyAlignment="1">
      <alignment horizontal="right"/>
    </xf>
    <xf numFmtId="0" fontId="6" fillId="2" borderId="0" xfId="0" applyFont="1" applyFill="1"/>
    <xf numFmtId="0" fontId="5" fillId="0" borderId="2" xfId="0" applyFont="1" applyBorder="1" applyAlignment="1">
      <alignment horizontal="left" indent="2"/>
    </xf>
    <xf numFmtId="167" fontId="0" fillId="0" borderId="2" xfId="0" applyNumberFormat="1" applyBorder="1"/>
    <xf numFmtId="0" fontId="5" fillId="0" borderId="3" xfId="0" applyFont="1" applyBorder="1"/>
    <xf numFmtId="167" fontId="0" fillId="0" borderId="3" xfId="0" applyNumberFormat="1" applyBorder="1"/>
    <xf numFmtId="0" fontId="0" fillId="0" borderId="3" xfId="0" applyBorder="1"/>
    <xf numFmtId="0" fontId="2" fillId="2" borderId="0" xfId="0" applyFont="1" applyFill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Border="1"/>
    <xf numFmtId="0" fontId="0" fillId="0" borderId="0" xfId="0" applyBorder="1"/>
    <xf numFmtId="167" fontId="0" fillId="0" borderId="0" xfId="0" applyNumberFormat="1" applyBorder="1"/>
    <xf numFmtId="0" fontId="4" fillId="0" borderId="0" xfId="0" applyFont="1" applyAlignment="1">
      <alignment horizontal="left" indent="1"/>
    </xf>
    <xf numFmtId="0" fontId="4" fillId="0" borderId="4" xfId="0" applyFont="1" applyBorder="1"/>
    <xf numFmtId="0" fontId="0" fillId="0" borderId="4" xfId="0" applyBorder="1"/>
    <xf numFmtId="168" fontId="4" fillId="0" borderId="5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/>
    <xf numFmtId="0" fontId="4" fillId="0" borderId="0" xfId="0" applyFont="1" applyFill="1" applyBorder="1"/>
    <xf numFmtId="168" fontId="4" fillId="0" borderId="0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167" fontId="0" fillId="0" borderId="6" xfId="0" applyNumberFormat="1" applyFill="1" applyBorder="1"/>
    <xf numFmtId="167" fontId="0" fillId="0" borderId="0" xfId="0" applyNumberFormat="1" applyFill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70" fontId="0" fillId="0" borderId="0" xfId="0" applyNumberFormat="1" applyFill="1" applyBorder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0" fillId="0" borderId="7" xfId="0" applyBorder="1"/>
    <xf numFmtId="0" fontId="0" fillId="0" borderId="8" xfId="0" applyBorder="1"/>
    <xf numFmtId="167" fontId="5" fillId="0" borderId="9" xfId="0" applyNumberFormat="1" applyFont="1" applyBorder="1"/>
    <xf numFmtId="167" fontId="5" fillId="0" borderId="10" xfId="0" applyNumberFormat="1" applyFont="1" applyBorder="1"/>
    <xf numFmtId="167" fontId="0" fillId="0" borderId="9" xfId="0" applyNumberFormat="1" applyBorder="1"/>
    <xf numFmtId="0" fontId="0" fillId="0" borderId="10" xfId="0" applyBorder="1"/>
    <xf numFmtId="167" fontId="0" fillId="0" borderId="11" xfId="0" applyNumberFormat="1" applyBorder="1"/>
    <xf numFmtId="167" fontId="5" fillId="0" borderId="12" xfId="0" applyNumberFormat="1" applyFont="1" applyBorder="1"/>
    <xf numFmtId="4" fontId="6" fillId="2" borderId="13" xfId="0" applyNumberFormat="1" applyFont="1" applyFill="1" applyBorder="1"/>
    <xf numFmtId="167" fontId="6" fillId="2" borderId="13" xfId="0" applyNumberFormat="1" applyFont="1" applyFill="1" applyBorder="1"/>
    <xf numFmtId="166" fontId="6" fillId="2" borderId="14" xfId="0" applyNumberFormat="1" applyFont="1" applyFill="1" applyBorder="1"/>
    <xf numFmtId="0" fontId="0" fillId="0" borderId="14" xfId="0" applyBorder="1"/>
    <xf numFmtId="167" fontId="0" fillId="0" borderId="15" xfId="0" applyNumberFormat="1" applyBorder="1"/>
    <xf numFmtId="0" fontId="0" fillId="0" borderId="15" xfId="0" applyBorder="1"/>
    <xf numFmtId="167" fontId="0" fillId="0" borderId="13" xfId="0" applyNumberFormat="1" applyBorder="1"/>
    <xf numFmtId="0" fontId="4" fillId="0" borderId="1" xfId="0" applyFont="1" applyBorder="1" applyAlignment="1">
      <alignment horizontal="right"/>
    </xf>
    <xf numFmtId="164" fontId="0" fillId="0" borderId="0" xfId="0" applyNumberFormat="1"/>
    <xf numFmtId="0" fontId="2" fillId="0" borderId="3" xfId="0" applyFont="1" applyFill="1" applyBorder="1"/>
    <xf numFmtId="0" fontId="9" fillId="0" borderId="0" xfId="0" applyFont="1" applyAlignment="1">
      <alignment horizontal="left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67" fontId="0" fillId="3" borderId="16" xfId="0" applyNumberFormat="1" applyFill="1" applyBorder="1" applyProtection="1">
      <protection locked="0"/>
    </xf>
    <xf numFmtId="167" fontId="0" fillId="3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166" fontId="0" fillId="0" borderId="0" xfId="0" applyNumberFormat="1" applyProtection="1"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right"/>
      <protection hidden="1"/>
    </xf>
    <xf numFmtId="168" fontId="0" fillId="0" borderId="0" xfId="1" applyNumberFormat="1" applyFont="1" applyProtection="1">
      <protection hidden="1"/>
    </xf>
    <xf numFmtId="169" fontId="0" fillId="0" borderId="0" xfId="0" applyNumberFormat="1" applyProtection="1">
      <protection hidden="1"/>
    </xf>
    <xf numFmtId="0" fontId="4" fillId="2" borderId="19" xfId="0" applyFont="1" applyFill="1" applyBorder="1" applyAlignment="1" applyProtection="1">
      <alignment horizontal="right"/>
      <protection locked="0"/>
    </xf>
    <xf numFmtId="164" fontId="4" fillId="2" borderId="19" xfId="1" applyNumberFormat="1" applyFont="1" applyFill="1" applyBorder="1" applyAlignment="1" applyProtection="1">
      <alignment horizontal="right"/>
      <protection locked="0"/>
    </xf>
    <xf numFmtId="170" fontId="4" fillId="2" borderId="19" xfId="1" applyNumberFormat="1" applyFont="1" applyFill="1" applyBorder="1" applyAlignment="1" applyProtection="1">
      <alignment horizontal="right"/>
      <protection locked="0"/>
    </xf>
    <xf numFmtId="168" fontId="10" fillId="0" borderId="0" xfId="1" applyNumberFormat="1" applyFont="1" applyFill="1" applyBorder="1" applyAlignment="1">
      <alignment horizontal="left"/>
    </xf>
    <xf numFmtId="0" fontId="6" fillId="0" borderId="0" xfId="0" applyFont="1" applyAlignment="1"/>
    <xf numFmtId="0" fontId="0" fillId="0" borderId="0" xfId="0" applyAlignment="1"/>
    <xf numFmtId="0" fontId="0" fillId="0" borderId="0" xfId="0" applyFont="1"/>
    <xf numFmtId="0" fontId="0" fillId="0" borderId="0" xfId="0" applyFont="1" applyProtection="1">
      <protection hidden="1"/>
    </xf>
    <xf numFmtId="9" fontId="0" fillId="0" borderId="0" xfId="0" applyNumberFormat="1"/>
    <xf numFmtId="9" fontId="0" fillId="0" borderId="0" xfId="0" applyNumberFormat="1" applyProtection="1">
      <protection hidden="1"/>
    </xf>
    <xf numFmtId="44" fontId="0" fillId="0" borderId="0" xfId="1" applyNumberFormat="1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3</xdr:row>
      <xdr:rowOff>28575</xdr:rowOff>
    </xdr:to>
    <xdr:pic>
      <xdr:nvPicPr>
        <xdr:cNvPr id="2095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1"/>
  <sheetViews>
    <sheetView tabSelected="1" workbookViewId="0">
      <selection activeCell="D36" sqref="D36"/>
    </sheetView>
  </sheetViews>
  <sheetFormatPr baseColWidth="10" defaultColWidth="8.83203125" defaultRowHeight="13" x14ac:dyDescent="0.15"/>
  <cols>
    <col min="1" max="1" width="37.5" customWidth="1"/>
    <col min="2" max="2" width="11.6640625" customWidth="1"/>
    <col min="3" max="3" width="3" customWidth="1"/>
    <col min="4" max="4" width="23.6640625" customWidth="1"/>
    <col min="5" max="5" width="13" customWidth="1"/>
    <col min="6" max="8" width="11.5" bestFit="1" customWidth="1"/>
    <col min="9" max="9" width="12.6640625" customWidth="1"/>
    <col min="10" max="10" width="3.33203125" customWidth="1"/>
    <col min="11" max="11" width="12.1640625" style="68" customWidth="1"/>
    <col min="12" max="12" width="10.5" style="68" customWidth="1"/>
    <col min="13" max="14" width="8.83203125" style="68"/>
  </cols>
  <sheetData>
    <row r="1" spans="1:15" ht="27.75" customHeight="1" x14ac:dyDescent="0.2">
      <c r="A1" s="3" t="s">
        <v>54</v>
      </c>
      <c r="B1" s="6"/>
    </row>
    <row r="2" spans="1:15" ht="16" x14ac:dyDescent="0.2">
      <c r="A2" s="3" t="s">
        <v>55</v>
      </c>
      <c r="C2" s="1"/>
      <c r="D2" s="1"/>
      <c r="K2" s="70" t="s">
        <v>60</v>
      </c>
    </row>
    <row r="3" spans="1:15" x14ac:dyDescent="0.15">
      <c r="B3" s="7"/>
      <c r="C3" s="23" t="s">
        <v>61</v>
      </c>
      <c r="D3" s="62"/>
      <c r="E3" s="4" t="s">
        <v>1</v>
      </c>
      <c r="F3" s="63"/>
      <c r="J3" s="4"/>
      <c r="K3" s="69"/>
      <c r="M3" s="70"/>
      <c r="N3" s="70"/>
      <c r="O3" s="22"/>
    </row>
    <row r="4" spans="1:15" s="22" customFormat="1" x14ac:dyDescent="0.15">
      <c r="A4" s="23"/>
      <c r="B4" s="7"/>
      <c r="C4" s="1"/>
      <c r="D4" s="1"/>
      <c r="E4" s="1"/>
      <c r="H4" s="83"/>
      <c r="J4" s="23"/>
      <c r="K4" s="69"/>
      <c r="L4" s="70"/>
      <c r="M4" s="70"/>
      <c r="N4" s="70"/>
    </row>
    <row r="5" spans="1:15" s="22" customFormat="1" ht="16" x14ac:dyDescent="0.2">
      <c r="A5" s="61" t="s">
        <v>37</v>
      </c>
      <c r="B5" s="39"/>
      <c r="C5" s="3"/>
      <c r="D5" s="3"/>
      <c r="E5" s="3"/>
      <c r="J5" s="23"/>
      <c r="K5" s="69"/>
      <c r="L5" s="70"/>
      <c r="M5" s="70"/>
      <c r="N5" s="70"/>
    </row>
    <row r="6" spans="1:15" s="22" customFormat="1" ht="14.25" customHeight="1" x14ac:dyDescent="0.2">
      <c r="A6" s="38"/>
      <c r="B6" s="39"/>
      <c r="C6" s="3"/>
      <c r="D6" s="3"/>
      <c r="E6" s="3"/>
      <c r="J6" s="23"/>
      <c r="K6" s="69"/>
      <c r="L6" s="70"/>
      <c r="M6" s="70"/>
      <c r="N6" s="70"/>
    </row>
    <row r="7" spans="1:15" s="22" customFormat="1" ht="16" x14ac:dyDescent="0.2">
      <c r="A7" s="81" t="s">
        <v>56</v>
      </c>
      <c r="B7" s="81"/>
      <c r="C7" s="81"/>
      <c r="D7" s="81"/>
      <c r="E7" s="81"/>
      <c r="F7" s="82"/>
      <c r="G7" s="82"/>
      <c r="H7" s="82"/>
      <c r="J7" s="23"/>
      <c r="K7" s="69"/>
      <c r="L7" s="70"/>
      <c r="M7" s="70"/>
      <c r="N7" s="70"/>
    </row>
    <row r="8" spans="1:15" s="22" customFormat="1" ht="14" x14ac:dyDescent="0.15">
      <c r="A8" s="41"/>
      <c r="B8" s="42"/>
      <c r="C8" s="42"/>
      <c r="D8" s="42"/>
      <c r="E8" s="42"/>
      <c r="F8" s="42"/>
      <c r="G8" s="42"/>
      <c r="J8" s="23"/>
      <c r="K8" s="69"/>
      <c r="L8" s="70"/>
      <c r="M8" s="70"/>
      <c r="N8" s="70"/>
    </row>
    <row r="9" spans="1:15" s="22" customFormat="1" ht="15" thickBot="1" x14ac:dyDescent="0.2">
      <c r="A9" s="41" t="s">
        <v>57</v>
      </c>
      <c r="B9" s="42"/>
      <c r="C9" s="42"/>
      <c r="D9" s="42"/>
      <c r="E9" s="42"/>
      <c r="F9" s="42"/>
      <c r="G9" s="42"/>
      <c r="J9" s="23"/>
      <c r="K9" s="69" t="s">
        <v>35</v>
      </c>
      <c r="L9" s="70"/>
      <c r="M9" s="70"/>
      <c r="N9" s="84" t="s">
        <v>13</v>
      </c>
    </row>
    <row r="10" spans="1:15" ht="14" thickBot="1" x14ac:dyDescent="0.2">
      <c r="A10" s="35" t="s">
        <v>41</v>
      </c>
      <c r="B10" s="77" t="s">
        <v>33</v>
      </c>
      <c r="D10" s="1" t="s">
        <v>35</v>
      </c>
      <c r="K10" s="71" t="s">
        <v>33</v>
      </c>
      <c r="L10" s="72">
        <v>1250</v>
      </c>
      <c r="N10" s="86">
        <v>0.21</v>
      </c>
      <c r="O10" s="85"/>
    </row>
    <row r="11" spans="1:15" ht="14" thickBot="1" x14ac:dyDescent="0.2">
      <c r="A11" s="1" t="s">
        <v>42</v>
      </c>
      <c r="B11" s="78">
        <v>40</v>
      </c>
      <c r="C11" s="9"/>
      <c r="D11" s="22" t="s">
        <v>52</v>
      </c>
      <c r="F11" s="34">
        <f>IF(B10="USA",L10,IF(B10="Canada",L11,IF(B10="Australia",#REF!,IF(B10="New Zealand",#REF!,0))))</f>
        <v>1250</v>
      </c>
      <c r="G11" s="10"/>
      <c r="H11" s="10"/>
      <c r="I11" s="10"/>
      <c r="J11" s="10"/>
      <c r="K11" s="73" t="s">
        <v>34</v>
      </c>
      <c r="L11" s="72">
        <v>1250</v>
      </c>
    </row>
    <row r="12" spans="1:15" ht="14" thickBot="1" x14ac:dyDescent="0.2">
      <c r="A12" s="1" t="s">
        <v>43</v>
      </c>
      <c r="B12" s="79">
        <v>80</v>
      </c>
      <c r="C12" s="9"/>
      <c r="D12" s="2" t="s">
        <v>13</v>
      </c>
      <c r="F12" s="87">
        <f>F11*N10</f>
        <v>262.5</v>
      </c>
      <c r="G12" s="10"/>
      <c r="H12" s="10"/>
      <c r="I12" s="10"/>
      <c r="J12" s="10"/>
      <c r="K12" s="73"/>
    </row>
    <row r="13" spans="1:15" ht="14" thickBot="1" x14ac:dyDescent="0.2">
      <c r="A13" s="1" t="s">
        <v>44</v>
      </c>
      <c r="B13" s="78">
        <v>1</v>
      </c>
      <c r="C13" s="9"/>
      <c r="D13" s="2"/>
      <c r="F13" s="14"/>
      <c r="G13" s="10"/>
      <c r="H13" s="10"/>
      <c r="I13" s="10"/>
      <c r="J13" s="10"/>
      <c r="K13" s="73"/>
    </row>
    <row r="14" spans="1:15" ht="14" thickBot="1" x14ac:dyDescent="0.2">
      <c r="A14" s="1" t="s">
        <v>45</v>
      </c>
      <c r="B14" s="78">
        <v>1</v>
      </c>
      <c r="C14" s="9"/>
      <c r="D14" s="2"/>
      <c r="F14" s="14"/>
      <c r="G14" s="10"/>
      <c r="H14" s="10"/>
      <c r="I14" s="10"/>
      <c r="J14" s="10"/>
      <c r="K14" s="73"/>
    </row>
    <row r="15" spans="1:15" x14ac:dyDescent="0.15">
      <c r="A15" s="1"/>
      <c r="B15" s="30"/>
      <c r="C15" s="9"/>
      <c r="D15" s="2"/>
      <c r="F15" s="14"/>
      <c r="G15" s="10"/>
      <c r="H15" s="10"/>
      <c r="I15" s="10"/>
      <c r="J15" s="10"/>
      <c r="K15" s="73"/>
    </row>
    <row r="16" spans="1:15" ht="14" x14ac:dyDescent="0.15">
      <c r="A16" s="41" t="s">
        <v>46</v>
      </c>
      <c r="B16" s="80"/>
      <c r="C16" s="9"/>
      <c r="D16" s="31"/>
      <c r="E16" s="32"/>
      <c r="F16" s="33"/>
      <c r="G16" s="10"/>
      <c r="H16" s="10"/>
      <c r="I16" s="10"/>
      <c r="J16" s="10"/>
      <c r="K16" s="69"/>
    </row>
    <row r="17" spans="1:14" x14ac:dyDescent="0.15">
      <c r="A17" s="1" t="s">
        <v>17</v>
      </c>
      <c r="D17" s="1" t="s">
        <v>4</v>
      </c>
      <c r="K17" s="69" t="s">
        <v>38</v>
      </c>
    </row>
    <row r="18" spans="1:14" x14ac:dyDescent="0.15">
      <c r="A18" s="11" t="s">
        <v>2</v>
      </c>
      <c r="B18" s="64">
        <v>0.66</v>
      </c>
      <c r="D18" s="22" t="s">
        <v>39</v>
      </c>
      <c r="F18">
        <v>0.5</v>
      </c>
      <c r="K18" s="69" t="s">
        <v>30</v>
      </c>
      <c r="L18" s="74" t="s">
        <v>25</v>
      </c>
      <c r="M18" s="74" t="s">
        <v>26</v>
      </c>
      <c r="N18" s="74" t="s">
        <v>27</v>
      </c>
    </row>
    <row r="19" spans="1:14" x14ac:dyDescent="0.15">
      <c r="A19" s="8" t="s">
        <v>8</v>
      </c>
      <c r="B19" s="64">
        <v>0.05</v>
      </c>
      <c r="D19" t="s">
        <v>53</v>
      </c>
      <c r="F19" s="59">
        <f>F18*(B11/60)</f>
        <v>0.33333333333333331</v>
      </c>
      <c r="K19" s="70" t="s">
        <v>24</v>
      </c>
      <c r="L19" s="68">
        <v>500</v>
      </c>
      <c r="M19" s="75">
        <v>26</v>
      </c>
      <c r="N19" s="76">
        <f>M19/L19</f>
        <v>5.1999999999999998E-2</v>
      </c>
    </row>
    <row r="20" spans="1:14" x14ac:dyDescent="0.15">
      <c r="A20" s="27" t="s">
        <v>29</v>
      </c>
      <c r="B20" s="65">
        <v>0.05</v>
      </c>
      <c r="D20" s="28" t="s">
        <v>32</v>
      </c>
      <c r="E20" s="29"/>
      <c r="F20" s="37">
        <f>B14</f>
        <v>1</v>
      </c>
      <c r="K20" s="70" t="s">
        <v>28</v>
      </c>
      <c r="L20" s="70" t="s">
        <v>31</v>
      </c>
      <c r="M20" s="75">
        <v>6</v>
      </c>
      <c r="N20" s="76">
        <f>M20/500</f>
        <v>1.2E-2</v>
      </c>
    </row>
    <row r="21" spans="1:14" x14ac:dyDescent="0.15">
      <c r="A21" s="27" t="s">
        <v>36</v>
      </c>
      <c r="B21" s="36">
        <f>B13</f>
        <v>1</v>
      </c>
      <c r="D21" s="18" t="s">
        <v>11</v>
      </c>
      <c r="E21" s="20"/>
      <c r="F21" s="19">
        <f>F19+F20</f>
        <v>1.3333333333333333</v>
      </c>
      <c r="K21" s="70"/>
      <c r="L21" s="70"/>
      <c r="M21" s="75"/>
      <c r="N21" s="76"/>
    </row>
    <row r="22" spans="1:14" x14ac:dyDescent="0.15">
      <c r="A22" s="8" t="s">
        <v>19</v>
      </c>
      <c r="D22" s="24"/>
      <c r="E22" s="25"/>
      <c r="F22" s="26"/>
      <c r="K22" s="70" t="s">
        <v>0</v>
      </c>
      <c r="N22" s="76">
        <f>N19+N20</f>
        <v>6.4000000000000001E-2</v>
      </c>
    </row>
    <row r="23" spans="1:14" x14ac:dyDescent="0.15">
      <c r="A23" s="12" t="s">
        <v>21</v>
      </c>
      <c r="B23" s="66">
        <v>5</v>
      </c>
    </row>
    <row r="24" spans="1:14" x14ac:dyDescent="0.15">
      <c r="A24" s="12" t="s">
        <v>20</v>
      </c>
      <c r="B24" s="66">
        <v>2</v>
      </c>
    </row>
    <row r="25" spans="1:14" x14ac:dyDescent="0.15">
      <c r="A25" s="12" t="s">
        <v>6</v>
      </c>
      <c r="B25" s="67">
        <v>3</v>
      </c>
    </row>
    <row r="26" spans="1:14" x14ac:dyDescent="0.15">
      <c r="A26" s="16" t="s">
        <v>22</v>
      </c>
      <c r="B26" s="17">
        <f>SUM(B23:B25)*B11/60</f>
        <v>6.666666666666667</v>
      </c>
    </row>
    <row r="27" spans="1:14" x14ac:dyDescent="0.15">
      <c r="A27" s="18" t="s">
        <v>7</v>
      </c>
      <c r="B27" s="19">
        <f>SUM(B18:B22,B26)</f>
        <v>8.4266666666666676</v>
      </c>
      <c r="D27" s="60" t="s">
        <v>40</v>
      </c>
      <c r="E27" s="20"/>
      <c r="F27" s="19">
        <f>B27-F21</f>
        <v>7.0933333333333346</v>
      </c>
    </row>
    <row r="28" spans="1:14" x14ac:dyDescent="0.15">
      <c r="A28" s="2"/>
    </row>
    <row r="29" spans="1:14" ht="14" x14ac:dyDescent="0.15">
      <c r="A29" s="41" t="s">
        <v>51</v>
      </c>
    </row>
    <row r="30" spans="1:14" x14ac:dyDescent="0.15">
      <c r="A30" s="1" t="s">
        <v>9</v>
      </c>
      <c r="D30" s="13" t="s">
        <v>15</v>
      </c>
      <c r="E30" s="58" t="s">
        <v>47</v>
      </c>
      <c r="F30" s="58" t="s">
        <v>48</v>
      </c>
      <c r="G30" s="58" t="s">
        <v>49</v>
      </c>
      <c r="H30" s="58" t="s">
        <v>50</v>
      </c>
      <c r="I30" s="58" t="s">
        <v>58</v>
      </c>
    </row>
    <row r="31" spans="1:14" x14ac:dyDescent="0.15">
      <c r="A31" t="s">
        <v>3</v>
      </c>
      <c r="B31" s="40">
        <f>B12</f>
        <v>80</v>
      </c>
      <c r="D31" s="43"/>
      <c r="E31" s="54"/>
      <c r="F31" s="54"/>
      <c r="G31" s="54"/>
      <c r="H31" s="54"/>
      <c r="I31" s="44"/>
    </row>
    <row r="32" spans="1:14" x14ac:dyDescent="0.15">
      <c r="A32" s="2" t="s">
        <v>5</v>
      </c>
      <c r="B32" s="5">
        <f>B31*B27</f>
        <v>674.13333333333344</v>
      </c>
      <c r="D32" s="45">
        <f>B32*12</f>
        <v>8089.6000000000013</v>
      </c>
      <c r="E32" s="55">
        <f>$D32</f>
        <v>8089.6000000000013</v>
      </c>
      <c r="F32" s="55">
        <f t="shared" ref="F32:H33" si="0">$D32</f>
        <v>8089.6000000000013</v>
      </c>
      <c r="G32" s="55">
        <f t="shared" si="0"/>
        <v>8089.6000000000013</v>
      </c>
      <c r="H32" s="55">
        <f t="shared" si="0"/>
        <v>8089.6000000000013</v>
      </c>
      <c r="I32" s="46">
        <f>SUM(D32:H32)</f>
        <v>40448.000000000007</v>
      </c>
    </row>
    <row r="33" spans="1:12" x14ac:dyDescent="0.15">
      <c r="A33" s="2" t="s">
        <v>10</v>
      </c>
      <c r="B33" s="5">
        <f>B31*F21</f>
        <v>106.66666666666666</v>
      </c>
      <c r="D33" s="47">
        <f>B33*12</f>
        <v>1280</v>
      </c>
      <c r="E33" s="55">
        <f>$D33</f>
        <v>1280</v>
      </c>
      <c r="F33" s="55">
        <f t="shared" si="0"/>
        <v>1280</v>
      </c>
      <c r="G33" s="55">
        <f t="shared" si="0"/>
        <v>1280</v>
      </c>
      <c r="H33" s="55">
        <f t="shared" si="0"/>
        <v>1280</v>
      </c>
      <c r="I33" s="46">
        <f>SUM(D33:H33)</f>
        <v>6400</v>
      </c>
    </row>
    <row r="34" spans="1:12" x14ac:dyDescent="0.15">
      <c r="A34" s="2" t="s">
        <v>14</v>
      </c>
      <c r="B34" s="5">
        <f>B32-B33</f>
        <v>567.46666666666681</v>
      </c>
      <c r="D34" s="47">
        <f>D32-D33</f>
        <v>6809.6000000000013</v>
      </c>
      <c r="E34" s="55">
        <f>E32-E33</f>
        <v>6809.6000000000013</v>
      </c>
      <c r="F34" s="55">
        <f>F32-F33</f>
        <v>6809.6000000000013</v>
      </c>
      <c r="G34" s="55">
        <f>G32-G33</f>
        <v>6809.6000000000013</v>
      </c>
      <c r="H34" s="55">
        <f>H32-H33</f>
        <v>6809.6000000000013</v>
      </c>
      <c r="I34" s="46">
        <f>SUM(D34:H34)</f>
        <v>34048.000000000007</v>
      </c>
    </row>
    <row r="35" spans="1:12" x14ac:dyDescent="0.15">
      <c r="A35" s="2"/>
      <c r="D35" s="47"/>
      <c r="E35" s="56"/>
      <c r="F35" s="56"/>
      <c r="G35" s="56"/>
      <c r="H35" s="56"/>
      <c r="I35" s="48"/>
    </row>
    <row r="36" spans="1:12" x14ac:dyDescent="0.15">
      <c r="A36" s="2" t="s">
        <v>12</v>
      </c>
      <c r="D36" s="49">
        <f>F11+F12</f>
        <v>1512.5</v>
      </c>
      <c r="E36" s="57">
        <f>$F12</f>
        <v>262.5</v>
      </c>
      <c r="F36" s="57">
        <f>$F12</f>
        <v>262.5</v>
      </c>
      <c r="G36" s="57">
        <f>$F12</f>
        <v>262.5</v>
      </c>
      <c r="H36" s="57">
        <f>$F12</f>
        <v>262.5</v>
      </c>
      <c r="I36" s="50">
        <f>SUM(D36:H36)</f>
        <v>2562.5</v>
      </c>
    </row>
    <row r="37" spans="1:12" ht="21" customHeight="1" x14ac:dyDescent="0.2">
      <c r="A37" s="15" t="s">
        <v>16</v>
      </c>
      <c r="B37" s="15"/>
      <c r="C37" s="15"/>
      <c r="D37" s="53">
        <f>D34-D36</f>
        <v>5297.1000000000013</v>
      </c>
      <c r="E37" s="53">
        <f>E34-E36</f>
        <v>6547.1000000000013</v>
      </c>
      <c r="F37" s="53">
        <f>F34-F36</f>
        <v>6547.1000000000013</v>
      </c>
      <c r="G37" s="53">
        <f>G34-G36</f>
        <v>6547.1000000000013</v>
      </c>
      <c r="H37" s="53">
        <f>H34-H36</f>
        <v>6547.1000000000013</v>
      </c>
      <c r="I37" s="53">
        <f>SUM(D37:H37)</f>
        <v>31485.500000000007</v>
      </c>
    </row>
    <row r="38" spans="1:12" ht="18" customHeight="1" x14ac:dyDescent="0.2">
      <c r="A38" s="21" t="s">
        <v>23</v>
      </c>
      <c r="B38" s="15"/>
      <c r="C38" s="15"/>
      <c r="D38" s="51">
        <f>D36/B34</f>
        <v>2.6653547932330821</v>
      </c>
      <c r="E38" s="52"/>
      <c r="F38" s="52"/>
      <c r="G38" s="52"/>
      <c r="H38" s="52"/>
      <c r="I38" s="52"/>
      <c r="L38" s="70"/>
    </row>
    <row r="39" spans="1:12" ht="12" customHeight="1" x14ac:dyDescent="0.15">
      <c r="A39" s="2"/>
    </row>
    <row r="40" spans="1:12" x14ac:dyDescent="0.15">
      <c r="A40" s="2" t="s">
        <v>18</v>
      </c>
    </row>
    <row r="41" spans="1:12" x14ac:dyDescent="0.15">
      <c r="A41" s="22" t="s">
        <v>59</v>
      </c>
    </row>
  </sheetData>
  <mergeCells count="1">
    <mergeCell ref="A7:H7"/>
  </mergeCells>
  <phoneticPr fontId="3" type="noConversion"/>
  <dataValidations count="1">
    <dataValidation type="list" allowBlank="1" showInputMessage="1" showErrorMessage="1" sqref="B10 F16">
      <formula1>$K$10:$K$16</formula1>
    </dataValidation>
  </dataValidations>
  <pageMargins left="0.74803149606299213" right="0.74803149606299213" top="0.98425196850393704" bottom="0.98425196850393704" header="0.51181102362204722" footer="0.51181102362204722"/>
  <pageSetup scale="80" orientation="landscape" r:id="rId1"/>
  <headerFooter alignWithMargins="0"/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EFT ROI Calculator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Joyce</dc:creator>
  <cp:lastModifiedBy>nathalie@Orchid.systems</cp:lastModifiedBy>
  <cp:lastPrinted>2013-12-29T22:49:00Z</cp:lastPrinted>
  <dcterms:created xsi:type="dcterms:W3CDTF">2009-10-26T22:21:54Z</dcterms:created>
  <dcterms:modified xsi:type="dcterms:W3CDTF">2018-01-24T23:57:37Z</dcterms:modified>
</cp:coreProperties>
</file>